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mhcm-share\Financial\ateam\Ability to Pay\Ability to pay based on FPG\1FY 25 FPG info\"/>
    </mc:Choice>
  </mc:AlternateContent>
  <xr:revisionPtr revIDLastSave="0" documentId="13_ncr:1_{522C04E3-748E-44E1-8E2B-75ECC83CAFB4}" xr6:coauthVersionLast="47" xr6:coauthVersionMax="47" xr10:uidLastSave="{00000000-0000-0000-0000-000000000000}"/>
  <bookViews>
    <workbookView xWindow="57480" yWindow="2760" windowWidth="29040" windowHeight="15720" xr2:uid="{31C1E040-5E4F-46E5-8F52-6CA387A948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K8" i="1"/>
  <c r="K10" i="1" s="1"/>
  <c r="L7" i="1"/>
  <c r="L24" i="1" s="1"/>
  <c r="F21" i="1"/>
  <c r="F12" i="1"/>
  <c r="F8" i="1"/>
  <c r="F16" i="1" s="1"/>
  <c r="D12" i="1"/>
  <c r="E8" i="1"/>
  <c r="E18" i="1" s="1"/>
  <c r="E25" i="1"/>
  <c r="L8" i="1"/>
  <c r="L20" i="1" s="1"/>
  <c r="M8" i="1"/>
  <c r="N7" i="1" s="1"/>
  <c r="N24" i="1" s="1"/>
  <c r="D7" i="1"/>
  <c r="D24" i="1" s="1"/>
  <c r="C11" i="1"/>
  <c r="C18" i="1"/>
  <c r="C8" i="1"/>
  <c r="C19" i="1" s="1"/>
  <c r="G8" i="1"/>
  <c r="G15" i="1" s="1"/>
  <c r="O16" i="1"/>
  <c r="O8" i="1"/>
  <c r="O11" i="1" s="1"/>
  <c r="H20" i="1"/>
  <c r="H17" i="1"/>
  <c r="H19" i="1"/>
  <c r="H13" i="1"/>
  <c r="H22" i="1"/>
  <c r="H14" i="1"/>
  <c r="H12" i="1"/>
  <c r="H8" i="1"/>
  <c r="I7" i="1" s="1"/>
  <c r="I24" i="1" s="1"/>
  <c r="J13" i="1"/>
  <c r="J8" i="1"/>
  <c r="J12" i="1" s="1"/>
  <c r="N8" i="1"/>
  <c r="N18" i="1" s="1"/>
  <c r="I14" i="1"/>
  <c r="I25" i="1"/>
  <c r="I8" i="1"/>
  <c r="I20" i="1" s="1"/>
  <c r="D8" i="1"/>
  <c r="D15" i="1" s="1"/>
  <c r="N25" i="1" l="1"/>
  <c r="G13" i="1"/>
  <c r="E22" i="1"/>
  <c r="I19" i="1"/>
  <c r="L25" i="1"/>
  <c r="K19" i="1"/>
  <c r="I12" i="1"/>
  <c r="H21" i="1"/>
  <c r="G14" i="1"/>
  <c r="L10" i="1"/>
  <c r="F17" i="1"/>
  <c r="K12" i="1"/>
  <c r="D19" i="1"/>
  <c r="I11" i="1"/>
  <c r="N14" i="1"/>
  <c r="G19" i="1"/>
  <c r="L18" i="1"/>
  <c r="F15" i="1"/>
  <c r="K21" i="1"/>
  <c r="I22" i="1"/>
  <c r="O18" i="1"/>
  <c r="L17" i="1"/>
  <c r="K23" i="1"/>
  <c r="I13" i="1"/>
  <c r="L19" i="1"/>
  <c r="F11" i="1"/>
  <c r="G10" i="1"/>
  <c r="G23" i="1"/>
  <c r="F7" i="1"/>
  <c r="F24" i="1" s="1"/>
  <c r="N11" i="1"/>
  <c r="D21" i="1"/>
  <c r="G17" i="1"/>
  <c r="K18" i="1"/>
  <c r="N15" i="1"/>
  <c r="G22" i="1"/>
  <c r="F23" i="1"/>
  <c r="I10" i="1"/>
  <c r="D18" i="1"/>
  <c r="G12" i="1"/>
  <c r="F18" i="1"/>
  <c r="O14" i="1"/>
  <c r="I16" i="1"/>
  <c r="H15" i="1"/>
  <c r="O17" i="1"/>
  <c r="C12" i="1"/>
  <c r="L22" i="1"/>
  <c r="F20" i="1"/>
  <c r="M21" i="1"/>
  <c r="E13" i="1"/>
  <c r="I15" i="1"/>
  <c r="N22" i="1"/>
  <c r="N23" i="1"/>
  <c r="J10" i="1"/>
  <c r="J20" i="1"/>
  <c r="H25" i="1"/>
  <c r="O25" i="1"/>
  <c r="O15" i="1"/>
  <c r="H7" i="1"/>
  <c r="H24" i="1" s="1"/>
  <c r="C21" i="1"/>
  <c r="M10" i="1"/>
  <c r="M13" i="1"/>
  <c r="L13" i="1"/>
  <c r="E15" i="1"/>
  <c r="E16" i="1"/>
  <c r="F25" i="1"/>
  <c r="K15" i="1"/>
  <c r="J21" i="1"/>
  <c r="M19" i="1"/>
  <c r="J15" i="1"/>
  <c r="M12" i="1"/>
  <c r="J19" i="1"/>
  <c r="O22" i="1"/>
  <c r="C23" i="1"/>
  <c r="M17" i="1"/>
  <c r="E23" i="1"/>
  <c r="D13" i="1"/>
  <c r="I18" i="1"/>
  <c r="D22" i="1"/>
  <c r="J22" i="1"/>
  <c r="E7" i="1"/>
  <c r="E24" i="1" s="1"/>
  <c r="H23" i="1"/>
  <c r="D23" i="1"/>
  <c r="O19" i="1"/>
  <c r="G11" i="1"/>
  <c r="D10" i="1"/>
  <c r="C14" i="1"/>
  <c r="M18" i="1"/>
  <c r="L16" i="1"/>
  <c r="L21" i="1"/>
  <c r="E19" i="1"/>
  <c r="E10" i="1"/>
  <c r="F14" i="1"/>
  <c r="K16" i="1"/>
  <c r="M11" i="1"/>
  <c r="J11" i="1"/>
  <c r="I17" i="1"/>
  <c r="N10" i="1"/>
  <c r="N16" i="1"/>
  <c r="J18" i="1"/>
  <c r="H16" i="1"/>
  <c r="O13" i="1"/>
  <c r="O20" i="1"/>
  <c r="G18" i="1"/>
  <c r="C25" i="1"/>
  <c r="C17" i="1"/>
  <c r="M15" i="1"/>
  <c r="L23" i="1"/>
  <c r="E11" i="1"/>
  <c r="E21" i="1"/>
  <c r="F10" i="1"/>
  <c r="K22" i="1"/>
  <c r="K11" i="1"/>
  <c r="J17" i="1"/>
  <c r="O7" i="1"/>
  <c r="O24" i="1" s="1"/>
  <c r="E14" i="1"/>
  <c r="D11" i="1"/>
  <c r="J7" i="1"/>
  <c r="J24" i="1" s="1"/>
  <c r="N19" i="1"/>
  <c r="N20" i="1"/>
  <c r="J14" i="1"/>
  <c r="D25" i="1"/>
  <c r="H11" i="1"/>
  <c r="O23" i="1"/>
  <c r="O21" i="1"/>
  <c r="G20" i="1"/>
  <c r="C15" i="1"/>
  <c r="C20" i="1"/>
  <c r="M22" i="1"/>
  <c r="D20" i="1"/>
  <c r="L11" i="1"/>
  <c r="E17" i="1"/>
  <c r="F22" i="1"/>
  <c r="F13" i="1"/>
  <c r="K25" i="1"/>
  <c r="K20" i="1"/>
  <c r="I21" i="1"/>
  <c r="N17" i="1"/>
  <c r="N13" i="1"/>
  <c r="K7" i="1"/>
  <c r="K24" i="1" s="1"/>
  <c r="H18" i="1"/>
  <c r="H10" i="1"/>
  <c r="O10" i="1"/>
  <c r="G25" i="1"/>
  <c r="G21" i="1"/>
  <c r="C10" i="1"/>
  <c r="C13" i="1"/>
  <c r="M16" i="1"/>
  <c r="L12" i="1"/>
  <c r="M7" i="1"/>
  <c r="M24" i="1" s="1"/>
  <c r="E12" i="1"/>
  <c r="G7" i="1"/>
  <c r="G24" i="1" s="1"/>
  <c r="K14" i="1"/>
  <c r="K13" i="1"/>
  <c r="J25" i="1"/>
  <c r="M23" i="1"/>
  <c r="J23" i="1"/>
  <c r="M14" i="1"/>
  <c r="I23" i="1"/>
  <c r="N21" i="1"/>
  <c r="N12" i="1"/>
  <c r="O12" i="1"/>
  <c r="G16" i="1"/>
  <c r="C16" i="1"/>
  <c r="C22" i="1"/>
  <c r="M20" i="1"/>
  <c r="L15" i="1"/>
  <c r="E20" i="1"/>
  <c r="D14" i="1"/>
  <c r="K17" i="1"/>
  <c r="D17" i="1"/>
  <c r="J16" i="1"/>
  <c r="D16" i="1"/>
  <c r="M25" i="1"/>
  <c r="L14" i="1"/>
  <c r="F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Beth Swetz</author>
  </authors>
  <commentList>
    <comment ref="B24" authorId="0" shapeId="0" xr:uid="{8F7C58F9-EB87-4E82-8925-DF46BE3FE0CC}">
      <text>
        <r>
          <rPr>
            <b/>
            <sz val="9"/>
            <color indexed="81"/>
            <rFont val="Tahoma"/>
            <charset val="1"/>
          </rPr>
          <t>Beth Swetz:</t>
        </r>
        <r>
          <rPr>
            <sz val="9"/>
            <color indexed="81"/>
            <rFont val="Tahoma"/>
            <charset val="1"/>
          </rPr>
          <t xml:space="preserve">
FPG family of 1 at 100%
</t>
        </r>
      </text>
    </comment>
  </commentList>
</comments>
</file>

<file path=xl/sharedStrings.xml><?xml version="1.0" encoding="utf-8"?>
<sst xmlns="http://schemas.openxmlformats.org/spreadsheetml/2006/main" count="41" uniqueCount="41">
  <si>
    <t>Community Mental Health for Central Michigan</t>
  </si>
  <si>
    <t>Sliding Fee Schedule</t>
  </si>
  <si>
    <t>Per Visit Ability to Pay Sliding Fee Schedule</t>
  </si>
  <si>
    <t>Poverty Level</t>
  </si>
  <si>
    <t xml:space="preserve">0%-133.00% </t>
  </si>
  <si>
    <t>133.01%-180.51%</t>
  </si>
  <si>
    <t>180.52%-228.03%</t>
  </si>
  <si>
    <t>228.04%-323.05%</t>
  </si>
  <si>
    <t>323.06%-370.56%</t>
  </si>
  <si>
    <t>370.57%-418.08%</t>
  </si>
  <si>
    <t>418.09%-465.59%</t>
  </si>
  <si>
    <t>465.60%-513.10%</t>
  </si>
  <si>
    <t>513.11%-560.61%</t>
  </si>
  <si>
    <t>560.62%-608.13%</t>
  </si>
  <si>
    <t>608.14%-655.64%</t>
  </si>
  <si>
    <t>655.65%-703.15%</t>
  </si>
  <si>
    <t>703.16%-750.66%</t>
  </si>
  <si>
    <t>FPG133%</t>
  </si>
  <si>
    <t>Annual Min Income</t>
  </si>
  <si>
    <t>HIDE COLUMN</t>
  </si>
  <si>
    <t>Annual Max Income</t>
  </si>
  <si>
    <t>Base</t>
  </si>
  <si>
    <t>Family Size</t>
  </si>
  <si>
    <t>= 100% Poverty Level</t>
  </si>
  <si>
    <t>Steps:</t>
  </si>
  <si>
    <t>1)</t>
  </si>
  <si>
    <t>Determine income</t>
  </si>
  <si>
    <t>2)</t>
  </si>
  <si>
    <t>Determine family size</t>
  </si>
  <si>
    <t>3)</t>
  </si>
  <si>
    <t>Use table to find per visit ability to pay</t>
  </si>
  <si>
    <t>Notes:</t>
  </si>
  <si>
    <t>*Consumer's ability to pay is reassessed annually</t>
  </si>
  <si>
    <t>*Eligiblity is based solely on total income and family size</t>
  </si>
  <si>
    <t>*No one will be denied access to services due to inability to pay</t>
  </si>
  <si>
    <t>*The FPG is updated annually by the Census Bureau</t>
  </si>
  <si>
    <t xml:space="preserve">*The federal sliding fee discount program falls under 42 USC 254g </t>
  </si>
  <si>
    <t>*By authority conferred on the department of health and human services by sections 114,
818, and 842 of the mental health code, 1974 PA 258, MCL 330.1114, 330.1818, and
330.1842</t>
  </si>
  <si>
    <t>*R 330.8005, R 330.8239, R 330.8240, R 330.8242, and R 330.8279 of the Michigan
Administrative Code</t>
  </si>
  <si>
    <t>*The above table represents the weekly maximum liability assuming a weekly session at CMHCM</t>
  </si>
  <si>
    <t>Based on 2025 Federal Poverty Guidelines (FPG)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</si>
</sst>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1" xfId="2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0" xfId="0" applyFill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0" fillId="2" borderId="0" xfId="0" applyFill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44" fontId="0" fillId="0" borderId="0" xfId="1" applyFont="1"/>
    <xf numFmtId="164" fontId="0" fillId="2" borderId="0" xfId="1" applyNumberFormat="1" applyFont="1" applyFill="1"/>
    <xf numFmtId="0" fontId="0" fillId="0" borderId="5" xfId="0" applyBorder="1" applyAlignment="1">
      <alignment horizontal="center" wrapText="1"/>
    </xf>
    <xf numFmtId="1" fontId="0" fillId="0" borderId="1" xfId="1" applyNumberFormat="1" applyFont="1" applyFill="1" applyBorder="1"/>
    <xf numFmtId="10" fontId="0" fillId="0" borderId="0" xfId="2" applyNumberFormat="1" applyFont="1"/>
    <xf numFmtId="44" fontId="0" fillId="0" borderId="0" xfId="0" applyNumberFormat="1"/>
    <xf numFmtId="9" fontId="0" fillId="0" borderId="0" xfId="0" applyNumberFormat="1"/>
    <xf numFmtId="9" fontId="0" fillId="0" borderId="0" xfId="2" applyFont="1"/>
    <xf numFmtId="0" fontId="0" fillId="0" borderId="1" xfId="0" applyBorder="1" applyAlignment="1">
      <alignment horizontal="center" wrapText="1"/>
    </xf>
    <xf numFmtId="164" fontId="0" fillId="2" borderId="2" xfId="1" applyNumberFormat="1" applyFont="1" applyFill="1" applyBorder="1"/>
    <xf numFmtId="0" fontId="0" fillId="2" borderId="6" xfId="0" quotePrefix="1" applyFill="1" applyBorder="1" applyAlignment="1">
      <alignment horizontal="left"/>
    </xf>
    <xf numFmtId="10" fontId="0" fillId="2" borderId="7" xfId="2" applyNumberFormat="1" applyFont="1" applyFill="1" applyBorder="1"/>
    <xf numFmtId="10" fontId="0" fillId="2" borderId="8" xfId="2" applyNumberFormat="1" applyFont="1" applyFill="1" applyBorder="1"/>
    <xf numFmtId="44" fontId="0" fillId="2" borderId="0" xfId="0" applyNumberFormat="1" applyFill="1"/>
    <xf numFmtId="9" fontId="0" fillId="2" borderId="0" xfId="0" applyNumberFormat="1" applyFill="1"/>
    <xf numFmtId="9" fontId="0" fillId="2" borderId="0" xfId="2" applyFont="1" applyFill="1"/>
    <xf numFmtId="9" fontId="0" fillId="0" borderId="0" xfId="2" applyFont="1" applyFill="1" applyBorder="1"/>
    <xf numFmtId="44" fontId="0" fillId="0" borderId="0" xfId="1" applyFont="1" applyFill="1" applyBorder="1"/>
    <xf numFmtId="9" fontId="0" fillId="0" borderId="0" xfId="2" applyFont="1" applyFill="1"/>
    <xf numFmtId="0" fontId="0" fillId="0" borderId="0" xfId="0" applyAlignment="1">
      <alignment horizontal="right" wrapText="1"/>
    </xf>
    <xf numFmtId="164" fontId="0" fillId="0" borderId="0" xfId="1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9" fontId="2" fillId="0" borderId="0" xfId="2" applyFont="1" applyBorder="1" applyAlignment="1">
      <alignment horizontal="center"/>
    </xf>
    <xf numFmtId="0" fontId="2" fillId="0" borderId="0" xfId="0" applyFont="1" applyAlignment="1">
      <alignment horizontal="left" wrapText="1"/>
    </xf>
    <xf numFmtId="9" fontId="0" fillId="0" borderId="0" xfId="1" applyNumberFormat="1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0" fontId="0" fillId="0" borderId="0" xfId="0" applyAlignment="1">
      <alignment horizontal="left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1C63-3808-452C-9D0C-528989E3BF7E}">
  <dimension ref="A1:BO67"/>
  <sheetViews>
    <sheetView tabSelected="1" topLeftCell="B1" workbookViewId="0">
      <selection activeCell="C7" sqref="C7"/>
    </sheetView>
  </sheetViews>
  <sheetFormatPr defaultRowHeight="14.4" x14ac:dyDescent="0.3"/>
  <cols>
    <col min="1" max="1" width="12.5546875" style="1" hidden="1" customWidth="1"/>
    <col min="2" max="2" width="18.6640625" style="14" customWidth="1"/>
    <col min="3" max="3" width="16.109375" style="35" customWidth="1"/>
    <col min="4" max="15" width="16.109375" customWidth="1"/>
    <col min="16" max="16" width="10.88671875" bestFit="1" customWidth="1"/>
    <col min="17" max="17" width="11.33203125" customWidth="1"/>
    <col min="20" max="20" width="13.88671875" bestFit="1" customWidth="1"/>
    <col min="21" max="21" width="12.5546875" bestFit="1" customWidth="1"/>
    <col min="22" max="24" width="11.5546875" bestFit="1" customWidth="1"/>
    <col min="25" max="25" width="12.33203125" bestFit="1" customWidth="1"/>
    <col min="26" max="28" width="11.5546875" bestFit="1" customWidth="1"/>
    <col min="29" max="29" width="10.5546875" bestFit="1" customWidth="1"/>
    <col min="30" max="32" width="11.5546875" bestFit="1" customWidth="1"/>
    <col min="33" max="39" width="11.5546875" customWidth="1"/>
    <col min="40" max="45" width="12.5546875" bestFit="1" customWidth="1"/>
    <col min="46" max="54" width="11.5546875" bestFit="1" customWidth="1"/>
    <col min="55" max="57" width="12.5546875" bestFit="1" customWidth="1"/>
    <col min="58" max="60" width="11.5546875" bestFit="1" customWidth="1"/>
    <col min="61" max="61" width="10.5546875" bestFit="1" customWidth="1"/>
  </cols>
  <sheetData>
    <row r="1" spans="1:67" x14ac:dyDescent="0.3">
      <c r="B1" s="2" t="s">
        <v>0</v>
      </c>
      <c r="C1" s="2"/>
      <c r="D1" s="2"/>
      <c r="E1" s="2"/>
      <c r="F1" s="2"/>
      <c r="G1" s="2"/>
      <c r="H1" s="2"/>
    </row>
    <row r="2" spans="1:67" x14ac:dyDescent="0.3">
      <c r="B2" s="2" t="s">
        <v>1</v>
      </c>
      <c r="C2" s="2"/>
      <c r="D2" s="2"/>
      <c r="E2" s="2"/>
      <c r="F2" s="2"/>
      <c r="G2" s="2"/>
      <c r="H2" s="2"/>
    </row>
    <row r="3" spans="1:67" x14ac:dyDescent="0.3">
      <c r="B3" s="2" t="s">
        <v>40</v>
      </c>
      <c r="C3" s="2"/>
      <c r="D3" s="2"/>
      <c r="E3" s="2"/>
      <c r="F3" s="2"/>
      <c r="G3" s="2"/>
      <c r="H3" s="2"/>
    </row>
    <row r="4" spans="1:67" x14ac:dyDescent="0.3">
      <c r="B4" s="3"/>
      <c r="C4" s="3"/>
      <c r="D4" s="3"/>
      <c r="E4" s="3"/>
      <c r="F4" s="3"/>
      <c r="G4" s="3"/>
      <c r="H4" s="3"/>
    </row>
    <row r="5" spans="1:67" x14ac:dyDescent="0.3">
      <c r="B5" s="2" t="s">
        <v>2</v>
      </c>
      <c r="C5"/>
    </row>
    <row r="6" spans="1:67" x14ac:dyDescent="0.3">
      <c r="B6" s="4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5" t="s">
        <v>16</v>
      </c>
    </row>
    <row r="7" spans="1:67" x14ac:dyDescent="0.3">
      <c r="A7" s="7" t="s">
        <v>17</v>
      </c>
      <c r="B7" s="4" t="s">
        <v>18</v>
      </c>
      <c r="C7" s="8">
        <v>0</v>
      </c>
      <c r="D7" s="8">
        <f>C8+1</f>
        <v>20815.5</v>
      </c>
      <c r="E7" s="8">
        <f>D8+1</f>
        <v>28130.5</v>
      </c>
      <c r="F7" s="8">
        <f t="shared" ref="F7:O7" si="0">E8+1</f>
        <v>35445.5</v>
      </c>
      <c r="G7" s="8">
        <f t="shared" si="0"/>
        <v>50075.5</v>
      </c>
      <c r="H7" s="8">
        <f t="shared" si="0"/>
        <v>57390.5</v>
      </c>
      <c r="I7" s="8">
        <f t="shared" si="0"/>
        <v>64705.5</v>
      </c>
      <c r="J7" s="8">
        <f t="shared" si="0"/>
        <v>72020.5</v>
      </c>
      <c r="K7" s="9">
        <f t="shared" si="0"/>
        <v>79335.5</v>
      </c>
      <c r="L7" s="9">
        <f t="shared" si="0"/>
        <v>86650.5</v>
      </c>
      <c r="M7" s="9">
        <f t="shared" si="0"/>
        <v>93965.5</v>
      </c>
      <c r="N7" s="9">
        <f t="shared" si="0"/>
        <v>101280.5</v>
      </c>
      <c r="O7" s="8">
        <f t="shared" si="0"/>
        <v>108595.5</v>
      </c>
    </row>
    <row r="8" spans="1:67" x14ac:dyDescent="0.3">
      <c r="A8" s="1" t="s">
        <v>19</v>
      </c>
      <c r="B8" s="4" t="s">
        <v>20</v>
      </c>
      <c r="C8" s="8">
        <f>+A10</f>
        <v>20814.5</v>
      </c>
      <c r="D8" s="8">
        <f>+A11</f>
        <v>28129.5</v>
      </c>
      <c r="E8" s="8">
        <f>+A12</f>
        <v>35444.5</v>
      </c>
      <c r="F8" s="8">
        <f>+A14</f>
        <v>50074.5</v>
      </c>
      <c r="G8" s="8">
        <f>+A15</f>
        <v>57389.5</v>
      </c>
      <c r="H8" s="8">
        <f>+A16</f>
        <v>64704.5</v>
      </c>
      <c r="I8" s="8">
        <f>+A17</f>
        <v>72019.5</v>
      </c>
      <c r="J8" s="8">
        <f>+A18</f>
        <v>79334.5</v>
      </c>
      <c r="K8" s="8">
        <f>+A19</f>
        <v>86649.5</v>
      </c>
      <c r="L8" s="10">
        <f>+A20</f>
        <v>93964.5</v>
      </c>
      <c r="M8" s="10">
        <f>+A21</f>
        <v>101279.5</v>
      </c>
      <c r="N8" s="10">
        <f>+A22</f>
        <v>108594.5</v>
      </c>
      <c r="O8" s="8">
        <f>+A23</f>
        <v>115909.5</v>
      </c>
    </row>
    <row r="9" spans="1:67" s="14" customFormat="1" x14ac:dyDescent="0.3">
      <c r="A9" s="11" t="s">
        <v>21</v>
      </c>
      <c r="B9" s="12" t="s">
        <v>22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AG9" s="15"/>
    </row>
    <row r="10" spans="1:67" x14ac:dyDescent="0.3">
      <c r="A10" s="16">
        <v>20814.5</v>
      </c>
      <c r="B10" s="17">
        <v>1</v>
      </c>
      <c r="C10" s="18">
        <f>IF(C$8/$A10&lt;1.01,0,IF(AND(C$8/$A10&gt;1,C$8/$A10&lt;1.26),0.03,IF(AND(C$8/$A10&gt;1.26,C$8/$A10&lt;1.51),0.04,IF(AND(C$8/$A10&gt;1.5,C$8/$A10&lt;1.76),0.05,IF(AND(C$8/$A10&gt;1.75,C$8/$A10&lt;2.01),0.06,IF(AND(C$8/$A10&gt;2.01,C$8/$A10&lt;2.26),0.07,IF(AND(C$8/$A10&gt;2.25,C$8/$A10&lt;2.51),0.08,IF(AND(C$8/$A10&gt;2.5,C$8/$A10&lt;2.76),0.09,IF(AND(C$8/$A10&gt;2.75,C$8/$A10&lt;3.01),0.1,IF(AND(C$8/$A10&gt;3,C$8/$A10&lt;3.26),0.11,IF(AND(C$8/$A10&gt;3.25,C$8/$A10&lt;3.51),0.12,IF(AND(C$8/$A10&gt;3.5,C$8/$A10&lt;3.76),0.13,IF(AND(C$8/$A10&gt;3.75,C$8/$A10&lt;4.01),0.14,IF(C$8/$A10&gt;4,0.15))))))))))))))*(C$8-$A10)/12/4</f>
        <v>0</v>
      </c>
      <c r="D10" s="18">
        <f t="shared" ref="D10:O23" si="1">IF(D$8/$A10&lt;1.01,0,IF(AND(D$8/$A10&gt;1,D$8/$A10&lt;1.26),0.03,IF(AND(D$8/$A10&gt;1.26,D$8/$A10&lt;1.51),0.04,IF(AND(D$8/$A10&gt;1.5,D$8/$A10&lt;1.76),0.05,IF(AND(D$8/$A10&gt;1.75,D$8/$A10&lt;2.01),0.06,IF(AND(D$8/$A10&gt;2.01,D$8/$A10&lt;2.26),0.07,IF(AND(D$8/$A10&gt;2.25,D$8/$A10&lt;2.51),0.08,IF(AND(D$8/$A10&gt;2.5,D$8/$A10&lt;2.76),0.09,IF(AND(D$8/$A10&gt;2.75,D$8/$A10&lt;3.01),0.1,IF(AND(D$8/$A10&gt;3,D$8/$A10&lt;3.26),0.11,IF(AND(D$8/$A10&gt;3.25,D$8/$A10&lt;3.51),0.12,IF(AND(D$8/$A10&gt;3.5,D$8/$A10&lt;3.76),0.13,IF(AND(D$8/$A10&gt;3.75,D$8/$A10&lt;4.01),0.14,IF(D$8/$A10&gt;4,0.15))))))))))))))*(D$8-$A10)/12/4</f>
        <v>6.0958333333333341</v>
      </c>
      <c r="E10" s="18">
        <f t="shared" si="1"/>
        <v>15.239583333333334</v>
      </c>
      <c r="F10" s="18">
        <f>IF(F$8/$A10&lt;1.01,0,IF(AND(F$8/$A10&gt;1,F$8/$A10&lt;1.26),0.03,IF(AND(F$8/$A10&gt;1.26,F$8/$A10&lt;1.51),0.04,IF(AND(F$8/$A10&gt;1.5,F$8/$A10&lt;1.76),0.05,IF(AND(F$8/$A10&gt;1.75,F$8/$A10&lt;2.01),0.06,IF(AND(F$8/$A10&gt;2.01,F$8/$A10&lt;2.26),0.07,IF(AND(F$8/$A10&gt;2.25,F$8/$A10&lt;2.51),0.08,IF(AND(F$8/$A10&gt;2.5,F$8/$A10&lt;2.76),0.09,IF(AND(F$8/$A10&gt;2.75,F$8/$A10&lt;3.01),0.1,IF(AND(F$8/$A10&gt;3,F$8/$A10&lt;3.26),0.11,IF(AND(F$8/$A10&gt;3.25,F$8/$A10&lt;3.51),0.12,IF(AND(F$8/$A10&gt;3.5,F$8/$A10&lt;3.76),0.13,IF(AND(F$8/$A10&gt;3.75,F$8/$A10&lt;4.01),0.14,IF(F$8/$A10&gt;4,0.15))))))))))))))*(F$8-$A10)/12/4</f>
        <v>48.766666666666673</v>
      </c>
      <c r="G10" s="18">
        <f t="shared" si="1"/>
        <v>68.578125</v>
      </c>
      <c r="H10" s="18">
        <f t="shared" si="1"/>
        <v>100.58125</v>
      </c>
      <c r="I10" s="18">
        <f t="shared" si="1"/>
        <v>128.01249999999999</v>
      </c>
      <c r="J10" s="18">
        <f t="shared" si="1"/>
        <v>170.68333333333337</v>
      </c>
      <c r="K10" s="18">
        <f t="shared" si="1"/>
        <v>205.734375</v>
      </c>
      <c r="L10" s="18">
        <f t="shared" si="1"/>
        <v>228.59375</v>
      </c>
      <c r="M10" s="18">
        <f t="shared" si="1"/>
        <v>251.453125</v>
      </c>
      <c r="N10" s="18">
        <f t="shared" si="1"/>
        <v>274.3125</v>
      </c>
      <c r="O10" s="18">
        <f t="shared" si="1"/>
        <v>297.171875</v>
      </c>
    </row>
    <row r="11" spans="1:67" x14ac:dyDescent="0.3">
      <c r="A11" s="16">
        <v>28129.5</v>
      </c>
      <c r="B11" s="17">
        <v>2</v>
      </c>
      <c r="C11" s="18">
        <f t="shared" ref="C11:C23" si="2">IF(C$8/$A11&lt;1.01,0,IF(AND(C$8/$A11&gt;1,C$8/$A11&lt;1.26),0.03,IF(AND(C$8/$A11&gt;1.26,C$8/$A11&lt;1.51),0.04,IF(AND(C$8/$A11&gt;1.5,C$8/$A11&lt;1.76),0.05,IF(AND(C$8/$A11&gt;1.75,C$8/$A11&lt;2.01),0.06,IF(AND(C$8/$A11&gt;2.01,C$8/$A11&lt;2.26),0.07,IF(AND(C$8/$A11&gt;2.25,C$8/$A11&lt;2.51),0.08,IF(AND(C$8/$A11&gt;2.5,C$8/$A11&lt;2.76),0.09,IF(AND(C$8/$A11&gt;2.75,C$8/$A11&lt;3.01),0.1,IF(AND(C$8/$A11&gt;3,C$8/$A11&lt;3.26),0.11,IF(AND(C$8/$A11&gt;3.25,C$8/$A11&lt;3.51),0.12,IF(AND(C$8/$A11&gt;3.5,C$8/$A11&lt;3.76),0.13,IF(AND(C$8/$A11&gt;3.75,C$8/$A11&lt;4.01),0.14,IF(C$8/$A11&gt;4,0.15))))))))))))))*(C$8-$A11)/12/4</f>
        <v>0</v>
      </c>
      <c r="D11" s="18">
        <f t="shared" si="1"/>
        <v>0</v>
      </c>
      <c r="E11" s="18">
        <f t="shared" si="1"/>
        <v>6.0958333333333341</v>
      </c>
      <c r="F11" s="18">
        <f t="shared" si="1"/>
        <v>27.431250000000002</v>
      </c>
      <c r="G11" s="18">
        <f t="shared" si="1"/>
        <v>42.670833333333341</v>
      </c>
      <c r="H11" s="18">
        <f t="shared" si="1"/>
        <v>60.958333333333336</v>
      </c>
      <c r="I11" s="18">
        <f t="shared" si="1"/>
        <v>82.293750000000003</v>
      </c>
      <c r="J11" s="18">
        <f t="shared" si="1"/>
        <v>106.67708333333333</v>
      </c>
      <c r="K11" s="18">
        <f t="shared" si="1"/>
        <v>134.10833333333332</v>
      </c>
      <c r="L11" s="18">
        <f t="shared" si="1"/>
        <v>164.58750000000001</v>
      </c>
      <c r="M11" s="18">
        <f t="shared" si="1"/>
        <v>198.11458333333334</v>
      </c>
      <c r="N11" s="18">
        <f t="shared" si="1"/>
        <v>234.68958333333333</v>
      </c>
      <c r="O11" s="18">
        <f t="shared" si="1"/>
        <v>274.3125</v>
      </c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</row>
    <row r="12" spans="1:67" x14ac:dyDescent="0.3">
      <c r="A12" s="16">
        <v>35444.5</v>
      </c>
      <c r="B12" s="17">
        <v>3</v>
      </c>
      <c r="C12" s="18">
        <f t="shared" si="2"/>
        <v>0</v>
      </c>
      <c r="D12" s="18">
        <f t="shared" si="1"/>
        <v>0</v>
      </c>
      <c r="E12" s="18">
        <f t="shared" si="1"/>
        <v>0</v>
      </c>
      <c r="F12" s="18">
        <f t="shared" si="1"/>
        <v>12.191666666666668</v>
      </c>
      <c r="G12" s="18">
        <f t="shared" si="1"/>
        <v>22.859375</v>
      </c>
      <c r="H12" s="18">
        <f t="shared" si="1"/>
        <v>36.574999999999996</v>
      </c>
      <c r="I12" s="18">
        <f t="shared" si="1"/>
        <v>53.338541666666679</v>
      </c>
      <c r="J12" s="18">
        <f t="shared" si="1"/>
        <v>64.006250000000009</v>
      </c>
      <c r="K12" s="18">
        <f t="shared" si="1"/>
        <v>85.341666666666654</v>
      </c>
      <c r="L12" s="18">
        <f t="shared" si="1"/>
        <v>109.72500000000001</v>
      </c>
      <c r="M12" s="18">
        <f t="shared" si="1"/>
        <v>137.15625</v>
      </c>
      <c r="N12" s="18">
        <f t="shared" si="1"/>
        <v>167.63541666666666</v>
      </c>
      <c r="O12" s="18">
        <f t="shared" si="1"/>
        <v>201.16249999999999</v>
      </c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</row>
    <row r="13" spans="1:67" x14ac:dyDescent="0.3">
      <c r="A13" s="16">
        <v>42759.5</v>
      </c>
      <c r="B13" s="17">
        <v>4</v>
      </c>
      <c r="C13" s="18">
        <f t="shared" si="2"/>
        <v>0</v>
      </c>
      <c r="D13" s="18">
        <f t="shared" si="1"/>
        <v>0</v>
      </c>
      <c r="E13" s="18">
        <f t="shared" si="1"/>
        <v>0</v>
      </c>
      <c r="F13" s="18">
        <f t="shared" si="1"/>
        <v>4.5718749999999995</v>
      </c>
      <c r="G13" s="18">
        <f t="shared" si="1"/>
        <v>12.191666666666668</v>
      </c>
      <c r="H13" s="18">
        <f t="shared" si="1"/>
        <v>22.859375</v>
      </c>
      <c r="I13" s="18">
        <f t="shared" si="1"/>
        <v>30.479166666666668</v>
      </c>
      <c r="J13" s="18">
        <f t="shared" si="1"/>
        <v>45.71875</v>
      </c>
      <c r="K13" s="18">
        <f t="shared" si="1"/>
        <v>64.006250000000009</v>
      </c>
      <c r="L13" s="18">
        <f t="shared" si="1"/>
        <v>74.673958333333346</v>
      </c>
      <c r="M13" s="18">
        <f t="shared" si="1"/>
        <v>97.533333333333346</v>
      </c>
      <c r="N13" s="18">
        <f t="shared" si="1"/>
        <v>123.440625</v>
      </c>
      <c r="O13" s="18">
        <f t="shared" si="1"/>
        <v>137.15625</v>
      </c>
      <c r="AG13" s="21"/>
      <c r="AI13" s="21"/>
      <c r="AJ13" s="21"/>
      <c r="AK13" s="22"/>
      <c r="AL13" s="21"/>
      <c r="AM13" s="21"/>
      <c r="AN13" s="22"/>
      <c r="AO13" s="22"/>
      <c r="AP13" s="21"/>
      <c r="AQ13" s="21"/>
      <c r="AR13" s="22"/>
      <c r="AS13" s="22"/>
      <c r="AT13" s="22"/>
      <c r="AU13" s="21"/>
      <c r="AV13" s="21"/>
      <c r="AW13" s="22"/>
      <c r="AX13" s="22"/>
      <c r="AY13" s="22"/>
      <c r="AZ13" s="22"/>
      <c r="BA13" s="21"/>
      <c r="BB13" s="21"/>
      <c r="BC13" s="22"/>
      <c r="BD13" s="22"/>
      <c r="BE13" s="22"/>
      <c r="BF13" s="22"/>
      <c r="BG13" s="22"/>
      <c r="BH13" s="21"/>
      <c r="BI13" s="21"/>
      <c r="BJ13" s="22"/>
      <c r="BK13" s="22"/>
      <c r="BL13" s="22"/>
      <c r="BM13" s="22"/>
      <c r="BN13" s="22"/>
      <c r="BO13" s="22"/>
    </row>
    <row r="14" spans="1:67" x14ac:dyDescent="0.3">
      <c r="A14" s="16">
        <v>50074.5</v>
      </c>
      <c r="B14" s="17">
        <v>5</v>
      </c>
      <c r="C14" s="18">
        <f t="shared" si="2"/>
        <v>0</v>
      </c>
      <c r="D14" s="18">
        <f t="shared" si="1"/>
        <v>0</v>
      </c>
      <c r="E14" s="18">
        <f t="shared" si="1"/>
        <v>0</v>
      </c>
      <c r="F14" s="18">
        <f t="shared" si="1"/>
        <v>0</v>
      </c>
      <c r="G14" s="18">
        <f t="shared" si="1"/>
        <v>4.5718749999999995</v>
      </c>
      <c r="H14" s="18">
        <f t="shared" si="1"/>
        <v>12.191666666666668</v>
      </c>
      <c r="I14" s="18">
        <f t="shared" si="1"/>
        <v>18.287500000000001</v>
      </c>
      <c r="J14" s="18">
        <f t="shared" si="1"/>
        <v>30.479166666666668</v>
      </c>
      <c r="K14" s="18">
        <f t="shared" si="1"/>
        <v>38.098958333333336</v>
      </c>
      <c r="L14" s="18">
        <f t="shared" si="1"/>
        <v>54.862500000000004</v>
      </c>
      <c r="M14" s="18">
        <f t="shared" si="1"/>
        <v>74.673958333333346</v>
      </c>
      <c r="N14" s="18">
        <f t="shared" si="1"/>
        <v>85.341666666666683</v>
      </c>
      <c r="O14" s="18">
        <f t="shared" si="1"/>
        <v>109.72500000000001</v>
      </c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</row>
    <row r="15" spans="1:67" x14ac:dyDescent="0.3">
      <c r="A15" s="16">
        <v>57389.5</v>
      </c>
      <c r="B15" s="17">
        <v>6</v>
      </c>
      <c r="C15" s="18">
        <f t="shared" si="2"/>
        <v>0</v>
      </c>
      <c r="D15" s="18">
        <f t="shared" si="1"/>
        <v>0</v>
      </c>
      <c r="E15" s="18">
        <f t="shared" si="1"/>
        <v>0</v>
      </c>
      <c r="F15" s="18">
        <f t="shared" si="1"/>
        <v>0</v>
      </c>
      <c r="G15" s="18">
        <f t="shared" si="1"/>
        <v>0</v>
      </c>
      <c r="H15" s="18">
        <f t="shared" si="1"/>
        <v>4.5718749999999995</v>
      </c>
      <c r="I15" s="18">
        <f t="shared" si="1"/>
        <v>9.1437499999999989</v>
      </c>
      <c r="J15" s="18">
        <f t="shared" si="1"/>
        <v>18.287500000000001</v>
      </c>
      <c r="K15" s="18">
        <f t="shared" si="1"/>
        <v>24.383333333333336</v>
      </c>
      <c r="L15" s="18">
        <f t="shared" si="1"/>
        <v>38.098958333333336</v>
      </c>
      <c r="M15" s="18">
        <f t="shared" si="1"/>
        <v>54.862500000000004</v>
      </c>
      <c r="N15" s="18">
        <f t="shared" si="1"/>
        <v>64.006249999999994</v>
      </c>
      <c r="O15" s="18">
        <f t="shared" si="1"/>
        <v>85.341666666666683</v>
      </c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</row>
    <row r="16" spans="1:67" x14ac:dyDescent="0.3">
      <c r="A16" s="16">
        <v>64704.5</v>
      </c>
      <c r="B16" s="17">
        <v>7</v>
      </c>
      <c r="C16" s="18">
        <f t="shared" si="2"/>
        <v>0</v>
      </c>
      <c r="D16" s="18">
        <f t="shared" si="1"/>
        <v>0</v>
      </c>
      <c r="E16" s="18">
        <f t="shared" si="1"/>
        <v>0</v>
      </c>
      <c r="F16" s="18">
        <f t="shared" si="1"/>
        <v>0</v>
      </c>
      <c r="G16" s="18">
        <f t="shared" si="1"/>
        <v>0</v>
      </c>
      <c r="H16" s="18">
        <f t="shared" si="1"/>
        <v>0</v>
      </c>
      <c r="I16" s="18">
        <f t="shared" si="1"/>
        <v>4.5718749999999995</v>
      </c>
      <c r="J16" s="18">
        <f t="shared" si="1"/>
        <v>9.1437499999999989</v>
      </c>
      <c r="K16" s="18">
        <f t="shared" si="1"/>
        <v>18.287500000000001</v>
      </c>
      <c r="L16" s="18">
        <f t="shared" si="1"/>
        <v>24.383333333333336</v>
      </c>
      <c r="M16" s="18">
        <f t="shared" si="1"/>
        <v>38.098958333333336</v>
      </c>
      <c r="N16" s="18">
        <f t="shared" si="1"/>
        <v>45.71875</v>
      </c>
      <c r="O16" s="18">
        <f t="shared" si="1"/>
        <v>64.006249999999994</v>
      </c>
    </row>
    <row r="17" spans="1:62" x14ac:dyDescent="0.3">
      <c r="A17" s="16">
        <v>72019.5</v>
      </c>
      <c r="B17" s="23">
        <v>8</v>
      </c>
      <c r="C17" s="18">
        <f t="shared" si="2"/>
        <v>0</v>
      </c>
      <c r="D17" s="18">
        <f t="shared" si="1"/>
        <v>0</v>
      </c>
      <c r="E17" s="18">
        <f t="shared" si="1"/>
        <v>0</v>
      </c>
      <c r="F17" s="18">
        <f t="shared" si="1"/>
        <v>0</v>
      </c>
      <c r="G17" s="18">
        <f t="shared" si="1"/>
        <v>0</v>
      </c>
      <c r="H17" s="18">
        <f t="shared" si="1"/>
        <v>0</v>
      </c>
      <c r="I17" s="18">
        <f t="shared" si="1"/>
        <v>0</v>
      </c>
      <c r="J17" s="18">
        <f t="shared" si="1"/>
        <v>4.5718749999999995</v>
      </c>
      <c r="K17" s="18">
        <f t="shared" si="1"/>
        <v>9.1437499999999989</v>
      </c>
      <c r="L17" s="18">
        <f t="shared" si="1"/>
        <v>18.287500000000001</v>
      </c>
      <c r="M17" s="18">
        <f t="shared" si="1"/>
        <v>24.383333333333336</v>
      </c>
      <c r="N17" s="18">
        <f t="shared" si="1"/>
        <v>30.479166666666668</v>
      </c>
      <c r="O17" s="18">
        <f t="shared" si="1"/>
        <v>45.71875</v>
      </c>
    </row>
    <row r="18" spans="1:62" x14ac:dyDescent="0.3">
      <c r="A18" s="16">
        <v>79334.5</v>
      </c>
      <c r="B18" s="23">
        <v>9</v>
      </c>
      <c r="C18" s="18">
        <f t="shared" si="2"/>
        <v>0</v>
      </c>
      <c r="D18" s="18">
        <f t="shared" si="1"/>
        <v>0</v>
      </c>
      <c r="E18" s="18">
        <f t="shared" si="1"/>
        <v>0</v>
      </c>
      <c r="F18" s="18">
        <f t="shared" si="1"/>
        <v>0</v>
      </c>
      <c r="G18" s="18">
        <f t="shared" si="1"/>
        <v>0</v>
      </c>
      <c r="H18" s="18">
        <f t="shared" si="1"/>
        <v>0</v>
      </c>
      <c r="I18" s="18">
        <f t="shared" si="1"/>
        <v>0</v>
      </c>
      <c r="J18" s="18">
        <f t="shared" si="1"/>
        <v>0</v>
      </c>
      <c r="K18" s="18">
        <f t="shared" si="1"/>
        <v>4.5718749999999995</v>
      </c>
      <c r="L18" s="18">
        <f t="shared" si="1"/>
        <v>9.1437499999999989</v>
      </c>
      <c r="M18" s="18">
        <f t="shared" si="1"/>
        <v>18.287500000000001</v>
      </c>
      <c r="N18" s="18">
        <f t="shared" si="1"/>
        <v>24.383333333333336</v>
      </c>
      <c r="O18" s="18">
        <f t="shared" si="1"/>
        <v>30.479166666666668</v>
      </c>
    </row>
    <row r="19" spans="1:62" x14ac:dyDescent="0.3">
      <c r="A19" s="16">
        <v>86649.5</v>
      </c>
      <c r="B19" s="23">
        <v>10</v>
      </c>
      <c r="C19" s="18">
        <f t="shared" si="2"/>
        <v>0</v>
      </c>
      <c r="D19" s="18">
        <f t="shared" si="1"/>
        <v>0</v>
      </c>
      <c r="E19" s="18">
        <f t="shared" si="1"/>
        <v>0</v>
      </c>
      <c r="F19" s="18">
        <f t="shared" si="1"/>
        <v>0</v>
      </c>
      <c r="G19" s="18">
        <f t="shared" si="1"/>
        <v>0</v>
      </c>
      <c r="H19" s="18">
        <f t="shared" si="1"/>
        <v>0</v>
      </c>
      <c r="I19" s="18">
        <f t="shared" si="1"/>
        <v>0</v>
      </c>
      <c r="J19" s="18">
        <f t="shared" si="1"/>
        <v>0</v>
      </c>
      <c r="K19" s="18">
        <f t="shared" si="1"/>
        <v>0</v>
      </c>
      <c r="L19" s="18">
        <f t="shared" si="1"/>
        <v>4.5718749999999995</v>
      </c>
      <c r="M19" s="18">
        <f t="shared" si="1"/>
        <v>9.1437499999999989</v>
      </c>
      <c r="N19" s="18">
        <f t="shared" si="1"/>
        <v>13.715625000000001</v>
      </c>
      <c r="O19" s="18">
        <f t="shared" si="1"/>
        <v>24.383333333333336</v>
      </c>
    </row>
    <row r="20" spans="1:62" x14ac:dyDescent="0.3">
      <c r="A20" s="16">
        <v>93964.5</v>
      </c>
      <c r="B20" s="23">
        <v>11</v>
      </c>
      <c r="C20" s="18">
        <f t="shared" si="2"/>
        <v>0</v>
      </c>
      <c r="D20" s="18">
        <f t="shared" si="1"/>
        <v>0</v>
      </c>
      <c r="E20" s="18">
        <f t="shared" si="1"/>
        <v>0</v>
      </c>
      <c r="F20" s="18">
        <f t="shared" si="1"/>
        <v>0</v>
      </c>
      <c r="G20" s="18">
        <f t="shared" si="1"/>
        <v>0</v>
      </c>
      <c r="H20" s="18">
        <f t="shared" si="1"/>
        <v>0</v>
      </c>
      <c r="I20" s="18">
        <f t="shared" si="1"/>
        <v>0</v>
      </c>
      <c r="J20" s="18">
        <f t="shared" si="1"/>
        <v>0</v>
      </c>
      <c r="K20" s="18">
        <f t="shared" si="1"/>
        <v>0</v>
      </c>
      <c r="L20" s="18">
        <f t="shared" si="1"/>
        <v>0</v>
      </c>
      <c r="M20" s="18">
        <f t="shared" si="1"/>
        <v>4.5718749999999995</v>
      </c>
      <c r="N20" s="18">
        <f t="shared" si="1"/>
        <v>9.1437499999999989</v>
      </c>
      <c r="O20" s="18">
        <f t="shared" si="1"/>
        <v>13.715625000000001</v>
      </c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62" x14ac:dyDescent="0.3">
      <c r="A21" s="16">
        <v>101279.5</v>
      </c>
      <c r="B21" s="23">
        <v>12</v>
      </c>
      <c r="C21" s="18">
        <f t="shared" si="2"/>
        <v>0</v>
      </c>
      <c r="D21" s="18">
        <f t="shared" si="1"/>
        <v>0</v>
      </c>
      <c r="E21" s="18">
        <f t="shared" si="1"/>
        <v>0</v>
      </c>
      <c r="F21" s="18">
        <f t="shared" si="1"/>
        <v>0</v>
      </c>
      <c r="G21" s="18">
        <f t="shared" si="1"/>
        <v>0</v>
      </c>
      <c r="H21" s="18">
        <f t="shared" si="1"/>
        <v>0</v>
      </c>
      <c r="I21" s="18">
        <f t="shared" si="1"/>
        <v>0</v>
      </c>
      <c r="J21" s="18">
        <f t="shared" si="1"/>
        <v>0</v>
      </c>
      <c r="K21" s="18">
        <f t="shared" si="1"/>
        <v>0</v>
      </c>
      <c r="L21" s="18">
        <f t="shared" si="1"/>
        <v>0</v>
      </c>
      <c r="M21" s="18">
        <f t="shared" si="1"/>
        <v>0</v>
      </c>
      <c r="N21" s="18">
        <f t="shared" si="1"/>
        <v>4.5718749999999995</v>
      </c>
      <c r="O21" s="18">
        <f t="shared" si="1"/>
        <v>9.1437499999999989</v>
      </c>
    </row>
    <row r="22" spans="1:62" x14ac:dyDescent="0.3">
      <c r="A22" s="16">
        <v>108594.5</v>
      </c>
      <c r="B22" s="23">
        <v>13</v>
      </c>
      <c r="C22" s="18">
        <f t="shared" si="2"/>
        <v>0</v>
      </c>
      <c r="D22" s="18">
        <f t="shared" si="1"/>
        <v>0</v>
      </c>
      <c r="E22" s="18">
        <f t="shared" si="1"/>
        <v>0</v>
      </c>
      <c r="F22" s="18">
        <f t="shared" si="1"/>
        <v>0</v>
      </c>
      <c r="G22" s="18">
        <f t="shared" si="1"/>
        <v>0</v>
      </c>
      <c r="H22" s="18">
        <f t="shared" si="1"/>
        <v>0</v>
      </c>
      <c r="I22" s="18">
        <f t="shared" si="1"/>
        <v>0</v>
      </c>
      <c r="J22" s="18">
        <f t="shared" si="1"/>
        <v>0</v>
      </c>
      <c r="K22" s="18">
        <f t="shared" si="1"/>
        <v>0</v>
      </c>
      <c r="L22" s="18">
        <f t="shared" si="1"/>
        <v>0</v>
      </c>
      <c r="M22" s="18">
        <f t="shared" si="1"/>
        <v>0</v>
      </c>
      <c r="N22" s="18">
        <f t="shared" si="1"/>
        <v>0</v>
      </c>
      <c r="O22" s="18">
        <f t="shared" si="1"/>
        <v>4.5718749999999995</v>
      </c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</row>
    <row r="23" spans="1:62" x14ac:dyDescent="0.3">
      <c r="A23" s="16">
        <v>115909.5</v>
      </c>
      <c r="B23" s="23">
        <v>14</v>
      </c>
      <c r="C23" s="18">
        <f t="shared" si="2"/>
        <v>0</v>
      </c>
      <c r="D23" s="18">
        <f t="shared" si="1"/>
        <v>0</v>
      </c>
      <c r="E23" s="18">
        <f t="shared" si="1"/>
        <v>0</v>
      </c>
      <c r="F23" s="18">
        <f t="shared" si="1"/>
        <v>0</v>
      </c>
      <c r="G23" s="18">
        <f t="shared" si="1"/>
        <v>0</v>
      </c>
      <c r="H23" s="18">
        <f t="shared" si="1"/>
        <v>0</v>
      </c>
      <c r="I23" s="18">
        <f t="shared" si="1"/>
        <v>0</v>
      </c>
      <c r="J23" s="18">
        <f t="shared" si="1"/>
        <v>0</v>
      </c>
      <c r="K23" s="18">
        <f t="shared" si="1"/>
        <v>0</v>
      </c>
      <c r="L23" s="18">
        <f t="shared" si="1"/>
        <v>0</v>
      </c>
      <c r="M23" s="18">
        <f t="shared" si="1"/>
        <v>0</v>
      </c>
      <c r="N23" s="18">
        <f t="shared" si="1"/>
        <v>0</v>
      </c>
      <c r="O23" s="18">
        <f t="shared" si="1"/>
        <v>0</v>
      </c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</row>
    <row r="24" spans="1:62" s="1" customFormat="1" hidden="1" x14ac:dyDescent="0.3">
      <c r="A24" s="24">
        <v>15060</v>
      </c>
      <c r="B24" s="25" t="s">
        <v>23</v>
      </c>
      <c r="C24" s="26">
        <f t="shared" ref="C24:G25" si="3">C7/$A$24</f>
        <v>0</v>
      </c>
      <c r="D24" s="26">
        <f t="shared" si="3"/>
        <v>1.3821713147410359</v>
      </c>
      <c r="E24" s="26">
        <f t="shared" si="3"/>
        <v>1.8678950863213812</v>
      </c>
      <c r="F24" s="26">
        <f t="shared" si="3"/>
        <v>2.3536188579017265</v>
      </c>
      <c r="G24" s="26">
        <f t="shared" si="3"/>
        <v>3.3250664010624171</v>
      </c>
      <c r="H24" s="26">
        <f>H7/$A$24</f>
        <v>3.8107901726427622</v>
      </c>
      <c r="I24" s="26">
        <f t="shared" ref="I24:O25" si="4">I7/$A$24</f>
        <v>4.2965139442231077</v>
      </c>
      <c r="J24" s="26">
        <f t="shared" si="4"/>
        <v>4.7822377158034532</v>
      </c>
      <c r="K24" s="26">
        <f t="shared" si="4"/>
        <v>5.2679614873837979</v>
      </c>
      <c r="L24" s="26">
        <f t="shared" si="4"/>
        <v>5.7536852589641434</v>
      </c>
      <c r="M24" s="26">
        <f t="shared" si="4"/>
        <v>6.2394090305444889</v>
      </c>
      <c r="N24" s="26">
        <f t="shared" si="4"/>
        <v>6.7251328021248344</v>
      </c>
      <c r="O24" s="27">
        <f t="shared" si="4"/>
        <v>7.2108565737051791</v>
      </c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</row>
    <row r="25" spans="1:62" s="1" customFormat="1" hidden="1" x14ac:dyDescent="0.3">
      <c r="B25" s="11"/>
      <c r="C25" s="26">
        <f t="shared" si="3"/>
        <v>1.3821049136786188</v>
      </c>
      <c r="D25" s="26">
        <f t="shared" si="3"/>
        <v>1.8678286852589641</v>
      </c>
      <c r="E25" s="26">
        <f t="shared" si="3"/>
        <v>2.3535524568393096</v>
      </c>
      <c r="F25" s="26">
        <f t="shared" si="3"/>
        <v>3.3250000000000002</v>
      </c>
      <c r="G25" s="26">
        <f t="shared" si="3"/>
        <v>3.8107237715803453</v>
      </c>
      <c r="H25" s="26">
        <f>H8/$A$24</f>
        <v>4.2964475431606903</v>
      </c>
      <c r="I25" s="26">
        <f t="shared" si="4"/>
        <v>4.7821713147410359</v>
      </c>
      <c r="J25" s="26">
        <f t="shared" si="4"/>
        <v>5.2678950863213814</v>
      </c>
      <c r="K25" s="26">
        <f t="shared" si="4"/>
        <v>5.753618857901726</v>
      </c>
      <c r="L25" s="26">
        <f t="shared" si="4"/>
        <v>6.2393426294820715</v>
      </c>
      <c r="M25" s="26">
        <f t="shared" si="4"/>
        <v>6.725066401062417</v>
      </c>
      <c r="N25" s="26">
        <f t="shared" si="4"/>
        <v>7.2107901726427626</v>
      </c>
      <c r="O25" s="27">
        <f t="shared" si="4"/>
        <v>7.6965139442231072</v>
      </c>
      <c r="AN25" s="29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</row>
    <row r="26" spans="1:62" x14ac:dyDescent="0.3">
      <c r="A26"/>
      <c r="C26" s="31"/>
      <c r="D26" s="32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AN26" s="21"/>
      <c r="AO26" s="21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</row>
    <row r="27" spans="1:62" x14ac:dyDescent="0.3">
      <c r="A27"/>
      <c r="B27" s="14" t="s">
        <v>24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AN27" s="21"/>
      <c r="AO27" s="21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</row>
    <row r="28" spans="1:62" x14ac:dyDescent="0.3">
      <c r="A28"/>
      <c r="B28" s="34" t="s">
        <v>25</v>
      </c>
      <c r="C28" s="31" t="s">
        <v>26</v>
      </c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AN28" s="21"/>
      <c r="AO28" s="21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</row>
    <row r="29" spans="1:62" x14ac:dyDescent="0.3">
      <c r="A29"/>
      <c r="B29" s="34" t="s">
        <v>27</v>
      </c>
      <c r="C29" s="31" t="s">
        <v>28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AN29" s="21"/>
      <c r="AO29" s="21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</row>
    <row r="30" spans="1:62" x14ac:dyDescent="0.3">
      <c r="A30"/>
      <c r="B30" s="34" t="s">
        <v>29</v>
      </c>
      <c r="C30" s="31" t="s">
        <v>30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AN30" s="21"/>
      <c r="AO30" s="21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</row>
    <row r="31" spans="1:62" x14ac:dyDescent="0.3">
      <c r="A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AN31" s="21"/>
      <c r="AO31" s="21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</row>
    <row r="32" spans="1:62" x14ac:dyDescent="0.3">
      <c r="AN32" s="19"/>
      <c r="AO32" s="19"/>
      <c r="AP32" s="19"/>
      <c r="AQ32" s="19"/>
      <c r="AR32" s="19"/>
      <c r="AS32" s="19"/>
      <c r="AT32" s="19"/>
      <c r="AU32" s="19"/>
      <c r="AV32" s="19"/>
      <c r="AW32" s="19"/>
    </row>
    <row r="33" spans="2:49" x14ac:dyDescent="0.3">
      <c r="B33" s="36" t="s">
        <v>31</v>
      </c>
      <c r="AN33" s="20"/>
      <c r="AO33" s="20"/>
      <c r="AP33" s="20"/>
      <c r="AQ33" s="20"/>
      <c r="AR33" s="20"/>
      <c r="AS33" s="20"/>
      <c r="AT33" s="20"/>
      <c r="AU33" s="20"/>
      <c r="AV33" s="20"/>
      <c r="AW33" s="20"/>
    </row>
    <row r="34" spans="2:49" x14ac:dyDescent="0.3">
      <c r="B34" s="36" t="s">
        <v>39</v>
      </c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spans="2:49" x14ac:dyDescent="0.3">
      <c r="B35" s="36" t="s">
        <v>32</v>
      </c>
      <c r="AN35" s="20"/>
      <c r="AO35" s="20"/>
      <c r="AP35" s="20"/>
      <c r="AQ35" s="20"/>
      <c r="AR35" s="20"/>
      <c r="AS35" s="20"/>
      <c r="AT35" s="20"/>
      <c r="AU35" s="20"/>
      <c r="AV35" s="20"/>
      <c r="AW35" s="20"/>
    </row>
    <row r="36" spans="2:49" x14ac:dyDescent="0.3">
      <c r="B36" s="36" t="s">
        <v>33</v>
      </c>
      <c r="AN36" s="20"/>
      <c r="AO36" s="20"/>
      <c r="AP36" s="20"/>
      <c r="AQ36" s="20"/>
      <c r="AR36" s="20"/>
      <c r="AS36" s="20"/>
      <c r="AT36" s="20"/>
      <c r="AU36" s="20"/>
      <c r="AV36" s="20"/>
      <c r="AW36" s="20"/>
    </row>
    <row r="37" spans="2:49" x14ac:dyDescent="0.3">
      <c r="B37" s="36" t="s">
        <v>34</v>
      </c>
    </row>
    <row r="38" spans="2:49" x14ac:dyDescent="0.3">
      <c r="B38" s="36" t="s">
        <v>35</v>
      </c>
    </row>
    <row r="39" spans="2:49" x14ac:dyDescent="0.3">
      <c r="B39" s="36" t="s">
        <v>36</v>
      </c>
      <c r="T39" s="2"/>
    </row>
    <row r="40" spans="2:49" ht="45.75" customHeight="1" x14ac:dyDescent="0.3">
      <c r="B40" s="42" t="s">
        <v>37</v>
      </c>
      <c r="C40" s="42"/>
      <c r="D40" s="42"/>
      <c r="E40" s="42"/>
      <c r="F40" s="42"/>
      <c r="G40" s="42"/>
      <c r="H40" s="42"/>
      <c r="P40" s="20"/>
    </row>
    <row r="41" spans="2:49" x14ac:dyDescent="0.3">
      <c r="B41" s="36" t="s">
        <v>38</v>
      </c>
    </row>
    <row r="44" spans="2:49" x14ac:dyDescent="0.3">
      <c r="B44" s="36"/>
    </row>
    <row r="49" spans="8:12" x14ac:dyDescent="0.3">
      <c r="H49" s="37"/>
      <c r="I49" s="38"/>
      <c r="J49" s="3"/>
      <c r="K49" s="3"/>
      <c r="L49" s="3"/>
    </row>
    <row r="50" spans="8:12" x14ac:dyDescent="0.3">
      <c r="H50" s="39"/>
      <c r="I50" s="40"/>
      <c r="J50" s="41"/>
      <c r="K50" s="41"/>
      <c r="L50" s="41"/>
    </row>
    <row r="51" spans="8:12" x14ac:dyDescent="0.3">
      <c r="H51" s="39"/>
      <c r="I51" s="40"/>
      <c r="J51" s="41"/>
      <c r="K51" s="41"/>
      <c r="L51" s="41"/>
    </row>
    <row r="67" spans="8:11" x14ac:dyDescent="0.3">
      <c r="H67" s="14"/>
      <c r="I67" s="35"/>
      <c r="K67" s="36"/>
    </row>
  </sheetData>
  <sheetProtection algorithmName="SHA-512" hashValue="h5DvOvvh9/twtN5x6dC9CV0P7UNUktaOfMMloqsSLHvvbw9ZQLXXMjpGsThgSA+tJg2unODPCVzX7SVkLNcpXQ==" saltValue="zepoYH1/wcgfjMkfK9qvCQ==" spinCount="100000" sheet="1" objects="1" scenarios="1"/>
  <mergeCells count="1">
    <mergeCell ref="B40:H4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Swetz</dc:creator>
  <cp:lastModifiedBy>Beth Swetz</cp:lastModifiedBy>
  <dcterms:created xsi:type="dcterms:W3CDTF">2024-03-18T15:04:48Z</dcterms:created>
  <dcterms:modified xsi:type="dcterms:W3CDTF">2025-12-01T15:55:10Z</dcterms:modified>
</cp:coreProperties>
</file>